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" sheetId="1" r:id="rId1"/>
  </sheets>
  <definedNames>
    <definedName name="_xlnm.Print_Area" localSheetId="0">'data'!$A$3:$J$86</definedName>
  </definedNames>
  <calcPr fullCalcOnLoad="1"/>
</workbook>
</file>

<file path=xl/sharedStrings.xml><?xml version="1.0" encoding="utf-8"?>
<sst xmlns="http://schemas.openxmlformats.org/spreadsheetml/2006/main" count="36" uniqueCount="20">
  <si>
    <t>schoenmaten</t>
  </si>
  <si>
    <t>IQ</t>
  </si>
  <si>
    <t xml:space="preserve"> </t>
  </si>
  <si>
    <t xml:space="preserve">   </t>
  </si>
  <si>
    <t>De correlatie tussen IQ en schoenmaat</t>
  </si>
  <si>
    <t>Gemiddelde</t>
  </si>
  <si>
    <t>Kansverdeling per schoenmaat</t>
  </si>
  <si>
    <t>De Correlatiecoefficient</t>
  </si>
  <si>
    <t>x = schoenmaat</t>
  </si>
  <si>
    <t>y = IQ</t>
  </si>
  <si>
    <t>Totaal</t>
  </si>
  <si>
    <t>Gemiddelde x:</t>
  </si>
  <si>
    <t>Gemiddelde y:</t>
  </si>
  <si>
    <t>[(Xi - x)*(Yi - y)]*freq</t>
  </si>
  <si>
    <t>Sigma x :</t>
  </si>
  <si>
    <t>Sigma y :</t>
  </si>
  <si>
    <t>(Xi - x)*(Xi - x)</t>
  </si>
  <si>
    <t>(Yi - y)*(Yi - y)</t>
  </si>
  <si>
    <t>Correlatiecoefficient:</t>
  </si>
  <si>
    <t>Laurens Teirlinck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</si>
</sst>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0" fontId="0" fillId="3" borderId="10" xfId="0" applyFill="1" applyBorder="1" applyAlignment="1">
      <alignment horizontal="center"/>
    </xf>
    <xf numFmtId="0" fontId="4" fillId="0" borderId="0" xfId="0" applyFont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" borderId="10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/>
    </xf>
    <xf numFmtId="0" fontId="0" fillId="2" borderId="10" xfId="0" applyFill="1" applyBorder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Kansverdeling IQ per schoenmaat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data!$D$24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data!$C$25:$C$35</c:f>
              <c:numCache/>
            </c:numRef>
          </c:cat>
          <c:val>
            <c:numRef>
              <c:f>data!$D$25:$D$35</c:f>
              <c:numCache/>
            </c:numRef>
          </c:val>
        </c:ser>
        <c:ser>
          <c:idx val="1"/>
          <c:order val="1"/>
          <c:tx>
            <c:strRef>
              <c:f>data!$E$24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data!$C$25:$C$35</c:f>
              <c:numCache/>
            </c:numRef>
          </c:cat>
          <c:val>
            <c:numRef>
              <c:f>data!$E$25:$E$35</c:f>
              <c:numCache/>
            </c:numRef>
          </c:val>
        </c:ser>
        <c:ser>
          <c:idx val="2"/>
          <c:order val="2"/>
          <c:tx>
            <c:strRef>
              <c:f>data!$F$24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data!$C$25:$C$35</c:f>
              <c:numCache/>
            </c:numRef>
          </c:cat>
          <c:val>
            <c:numRef>
              <c:f>data!$F$25:$F$35</c:f>
              <c:numCache/>
            </c:numRef>
          </c:val>
        </c:ser>
        <c:ser>
          <c:idx val="3"/>
          <c:order val="3"/>
          <c:tx>
            <c:strRef>
              <c:f>data!$G$24</c:f>
              <c:strCache>
                <c:ptCount val="1"/>
                <c:pt idx="0">
                  <c:v>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data!$C$25:$C$35</c:f>
              <c:numCache/>
            </c:numRef>
          </c:cat>
          <c:val>
            <c:numRef>
              <c:f>data!$G$25:$G$35</c:f>
              <c:numCache/>
            </c:numRef>
          </c:val>
        </c:ser>
        <c:ser>
          <c:idx val="4"/>
          <c:order val="4"/>
          <c:tx>
            <c:strRef>
              <c:f>data!$H$24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data!$C$25:$C$35</c:f>
              <c:numCache/>
            </c:numRef>
          </c:cat>
          <c:val>
            <c:numRef>
              <c:f>data!$H$25:$H$35</c:f>
              <c:numCache/>
            </c:numRef>
          </c:val>
        </c:ser>
        <c:ser>
          <c:idx val="5"/>
          <c:order val="5"/>
          <c:tx>
            <c:strRef>
              <c:f>data!$I$24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data!$C$25:$C$35</c:f>
              <c:numCache/>
            </c:numRef>
          </c:cat>
          <c:val>
            <c:numRef>
              <c:f>data!$I$25:$I$35</c:f>
              <c:numCache/>
            </c:numRef>
          </c:val>
        </c:ser>
        <c:axId val="51043909"/>
        <c:axId val="56741998"/>
        <c:axId val="40915935"/>
      </c:area3DChart>
      <c:catAx>
        <c:axId val="5104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043909"/>
        <c:crossesAt val="1"/>
        <c:crossBetween val="midCat"/>
        <c:dispUnits/>
      </c:valAx>
      <c:ser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19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37</xdr:row>
      <xdr:rowOff>0</xdr:rowOff>
    </xdr:from>
    <xdr:to>
      <xdr:col>9</xdr:col>
      <xdr:colOff>323850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095375" y="6343650"/>
        <a:ext cx="4829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10.8515625" style="0" bestFit="1" customWidth="1"/>
    <col min="12" max="12" width="12.8515625" style="0" bestFit="1" customWidth="1"/>
  </cols>
  <sheetData>
    <row r="2" ht="15.75">
      <c r="H2" s="78" t="s">
        <v>19</v>
      </c>
    </row>
    <row r="4" spans="3:8" ht="18">
      <c r="C4" s="76" t="s">
        <v>4</v>
      </c>
      <c r="D4" s="77"/>
      <c r="E4" s="77"/>
      <c r="F4" s="77"/>
      <c r="G4" s="77"/>
      <c r="H4" s="77"/>
    </row>
    <row r="6" spans="6:7" ht="15">
      <c r="F6" s="70" t="s">
        <v>0</v>
      </c>
      <c r="G6" s="71"/>
    </row>
    <row r="7" spans="3:9" ht="12.75">
      <c r="C7" s="11"/>
      <c r="D7" s="20">
        <v>41</v>
      </c>
      <c r="E7" s="15">
        <v>42</v>
      </c>
      <c r="F7" s="15">
        <v>43</v>
      </c>
      <c r="G7" s="15">
        <v>44</v>
      </c>
      <c r="H7" s="15">
        <v>45</v>
      </c>
      <c r="I7" s="16">
        <v>46</v>
      </c>
    </row>
    <row r="8" spans="3:10" ht="12.75">
      <c r="C8" s="21">
        <v>50</v>
      </c>
      <c r="D8" s="8">
        <v>1</v>
      </c>
      <c r="E8" s="6">
        <v>5</v>
      </c>
      <c r="F8" s="6">
        <v>3</v>
      </c>
      <c r="G8" s="6">
        <v>1</v>
      </c>
      <c r="H8" s="6">
        <v>3</v>
      </c>
      <c r="I8" s="7">
        <v>0</v>
      </c>
      <c r="J8" t="s">
        <v>3</v>
      </c>
    </row>
    <row r="9" spans="3:10" ht="12.75">
      <c r="C9" s="17">
        <v>60</v>
      </c>
      <c r="D9" s="9">
        <v>4</v>
      </c>
      <c r="E9" s="2">
        <v>14</v>
      </c>
      <c r="F9" s="2">
        <v>11</v>
      </c>
      <c r="G9" s="2">
        <v>1</v>
      </c>
      <c r="H9" s="2">
        <v>5</v>
      </c>
      <c r="I9" s="3">
        <v>0</v>
      </c>
      <c r="J9" t="s">
        <v>3</v>
      </c>
    </row>
    <row r="10" spans="3:10" ht="12.75">
      <c r="C10" s="17">
        <v>70</v>
      </c>
      <c r="D10" s="9">
        <v>8</v>
      </c>
      <c r="E10" s="2">
        <v>30</v>
      </c>
      <c r="F10" s="2">
        <v>23</v>
      </c>
      <c r="G10" s="2">
        <v>3</v>
      </c>
      <c r="H10" s="2">
        <v>13</v>
      </c>
      <c r="I10" s="3">
        <v>0</v>
      </c>
      <c r="J10" t="s">
        <v>3</v>
      </c>
    </row>
    <row r="11" spans="3:10" ht="12.75">
      <c r="C11" s="17">
        <v>80</v>
      </c>
      <c r="D11" s="9">
        <v>14</v>
      </c>
      <c r="E11" s="2">
        <v>59</v>
      </c>
      <c r="F11" s="2">
        <v>52</v>
      </c>
      <c r="G11" s="2">
        <v>31</v>
      </c>
      <c r="H11" s="2">
        <v>16</v>
      </c>
      <c r="I11" s="3">
        <v>2</v>
      </c>
      <c r="J11" t="s">
        <v>3</v>
      </c>
    </row>
    <row r="12" spans="2:10" ht="15">
      <c r="B12" s="19" t="s">
        <v>1</v>
      </c>
      <c r="C12" s="17">
        <v>90</v>
      </c>
      <c r="D12" s="9">
        <v>22</v>
      </c>
      <c r="E12" s="2">
        <v>68</v>
      </c>
      <c r="F12" s="2">
        <v>93</v>
      </c>
      <c r="G12" s="2">
        <v>76</v>
      </c>
      <c r="H12" s="2">
        <v>24</v>
      </c>
      <c r="I12" s="3">
        <v>6</v>
      </c>
      <c r="J12" t="s">
        <v>3</v>
      </c>
    </row>
    <row r="13" spans="3:10" ht="12.75">
      <c r="C13" s="17">
        <v>100</v>
      </c>
      <c r="D13" s="9">
        <v>14</v>
      </c>
      <c r="E13" s="2">
        <v>67</v>
      </c>
      <c r="F13" s="2">
        <v>91</v>
      </c>
      <c r="G13" s="2">
        <v>105</v>
      </c>
      <c r="H13" s="2">
        <v>31</v>
      </c>
      <c r="I13" s="3">
        <v>9</v>
      </c>
      <c r="J13" t="s">
        <v>3</v>
      </c>
    </row>
    <row r="14" spans="3:10" ht="12.75">
      <c r="C14" s="17">
        <v>110</v>
      </c>
      <c r="D14" s="9">
        <v>7</v>
      </c>
      <c r="E14" s="2">
        <v>42</v>
      </c>
      <c r="F14" s="2">
        <v>75</v>
      </c>
      <c r="G14" s="2">
        <v>77</v>
      </c>
      <c r="H14" s="2">
        <v>24</v>
      </c>
      <c r="I14" s="3">
        <v>13</v>
      </c>
      <c r="J14" t="s">
        <v>3</v>
      </c>
    </row>
    <row r="15" spans="3:10" ht="12.75">
      <c r="C15" s="17">
        <v>120</v>
      </c>
      <c r="D15" s="9">
        <v>2</v>
      </c>
      <c r="E15" s="2">
        <v>21</v>
      </c>
      <c r="F15" s="2">
        <v>41</v>
      </c>
      <c r="G15" s="2">
        <v>33</v>
      </c>
      <c r="H15" s="2">
        <v>17</v>
      </c>
      <c r="I15" s="3">
        <v>7</v>
      </c>
      <c r="J15" t="s">
        <v>3</v>
      </c>
    </row>
    <row r="16" spans="3:10" ht="12.75">
      <c r="C16" s="17">
        <v>130</v>
      </c>
      <c r="D16" s="9">
        <v>2</v>
      </c>
      <c r="E16" s="2">
        <v>7</v>
      </c>
      <c r="F16" s="2">
        <v>19</v>
      </c>
      <c r="G16" s="2">
        <v>7</v>
      </c>
      <c r="H16" s="2">
        <v>10</v>
      </c>
      <c r="I16" s="3">
        <v>2</v>
      </c>
      <c r="J16" t="s">
        <v>3</v>
      </c>
    </row>
    <row r="17" spans="3:10" ht="12.75">
      <c r="C17" s="17">
        <v>140</v>
      </c>
      <c r="D17" s="9">
        <v>1</v>
      </c>
      <c r="E17" s="2">
        <v>2</v>
      </c>
      <c r="F17" s="2">
        <v>2</v>
      </c>
      <c r="G17" s="2">
        <v>1</v>
      </c>
      <c r="H17" s="2">
        <v>4</v>
      </c>
      <c r="I17" s="3">
        <v>2</v>
      </c>
      <c r="J17" t="s">
        <v>3</v>
      </c>
    </row>
    <row r="18" spans="3:10" ht="12.75">
      <c r="C18" s="18">
        <v>150</v>
      </c>
      <c r="D18" s="10">
        <v>0</v>
      </c>
      <c r="E18" s="4">
        <v>1</v>
      </c>
      <c r="F18" s="4">
        <v>1</v>
      </c>
      <c r="G18" s="4">
        <v>1</v>
      </c>
      <c r="H18" s="4">
        <v>2</v>
      </c>
      <c r="I18" s="5">
        <v>2</v>
      </c>
      <c r="J18" t="s">
        <v>2</v>
      </c>
    </row>
    <row r="19" spans="3:9" ht="12.75">
      <c r="C19" s="27" t="s">
        <v>5</v>
      </c>
      <c r="D19" s="25">
        <f>SUMPRODUCT($C$8:$C$18,D8:D18)/SUM(D8:D18)</f>
        <v>90.13333333333334</v>
      </c>
      <c r="E19" s="26">
        <f>SUMPRODUCT($C$8:$C$18,E8:E18)/SUM(E8:E18)</f>
        <v>92.4367088607595</v>
      </c>
      <c r="F19" s="26">
        <f>SUMPRODUCT($C8:$C18,F8:F18)/SUM(F8:F18)</f>
        <v>97.61557177615572</v>
      </c>
      <c r="G19" s="26">
        <f>SUMPRODUCT($C8:$C18,G8:G18)/SUM(G8:G18)</f>
        <v>100.50595238095238</v>
      </c>
      <c r="H19" s="26">
        <f>SUMPRODUCT($C8:$C18,H8:H18)/SUM(H8:H18)</f>
        <v>98.9261744966443</v>
      </c>
      <c r="I19" s="26">
        <f>SUMPRODUCT($C8:$C18,I8:I18)/SUM(I8:I18)</f>
        <v>109.53488372093024</v>
      </c>
    </row>
    <row r="21" ht="18">
      <c r="C21" s="28" t="s">
        <v>6</v>
      </c>
    </row>
    <row r="22" ht="18">
      <c r="C22" s="28"/>
    </row>
    <row r="23" spans="6:7" ht="15">
      <c r="F23" s="70" t="s">
        <v>0</v>
      </c>
      <c r="G23" s="71"/>
    </row>
    <row r="24" spans="3:9" ht="12.75">
      <c r="C24" s="11"/>
      <c r="D24" s="20">
        <v>41</v>
      </c>
      <c r="E24" s="15">
        <v>42</v>
      </c>
      <c r="F24" s="15">
        <v>43</v>
      </c>
      <c r="G24" s="15">
        <v>44</v>
      </c>
      <c r="H24" s="15">
        <v>45</v>
      </c>
      <c r="I24" s="16">
        <v>46</v>
      </c>
    </row>
    <row r="25" spans="3:9" ht="12.75">
      <c r="C25" s="21">
        <v>50</v>
      </c>
      <c r="D25" s="31">
        <f aca="true" t="shared" si="0" ref="D25:I25">D8/(SUM(D$8:D$18))</f>
        <v>0.013333333333333334</v>
      </c>
      <c r="E25" s="32">
        <f t="shared" si="0"/>
        <v>0.015822784810126583</v>
      </c>
      <c r="F25" s="32">
        <f t="shared" si="0"/>
        <v>0.0072992700729927005</v>
      </c>
      <c r="G25" s="32">
        <f t="shared" si="0"/>
        <v>0.002976190476190476</v>
      </c>
      <c r="H25" s="32">
        <f t="shared" si="0"/>
        <v>0.020134228187919462</v>
      </c>
      <c r="I25" s="33">
        <f t="shared" si="0"/>
        <v>0</v>
      </c>
    </row>
    <row r="26" spans="3:9" ht="12.75">
      <c r="C26" s="17">
        <v>60</v>
      </c>
      <c r="D26" s="34">
        <f aca="true" t="shared" si="1" ref="D26:I35">D9/(SUM(D$8:D$18))</f>
        <v>0.05333333333333334</v>
      </c>
      <c r="E26" s="29">
        <f t="shared" si="1"/>
        <v>0.04430379746835443</v>
      </c>
      <c r="F26" s="29">
        <f t="shared" si="1"/>
        <v>0.0267639902676399</v>
      </c>
      <c r="G26" s="29">
        <f t="shared" si="1"/>
        <v>0.002976190476190476</v>
      </c>
      <c r="H26" s="29">
        <f t="shared" si="1"/>
        <v>0.03355704697986577</v>
      </c>
      <c r="I26" s="35">
        <f t="shared" si="1"/>
        <v>0</v>
      </c>
    </row>
    <row r="27" spans="3:9" ht="12.75">
      <c r="C27" s="17">
        <v>70</v>
      </c>
      <c r="D27" s="34">
        <f t="shared" si="1"/>
        <v>0.10666666666666667</v>
      </c>
      <c r="E27" s="29">
        <f t="shared" si="1"/>
        <v>0.0949367088607595</v>
      </c>
      <c r="F27" s="29">
        <f t="shared" si="1"/>
        <v>0.05596107055961071</v>
      </c>
      <c r="G27" s="29">
        <f t="shared" si="1"/>
        <v>0.008928571428571428</v>
      </c>
      <c r="H27" s="29">
        <f t="shared" si="1"/>
        <v>0.087248322147651</v>
      </c>
      <c r="I27" s="35">
        <f t="shared" si="1"/>
        <v>0</v>
      </c>
    </row>
    <row r="28" spans="3:9" ht="12.75">
      <c r="C28" s="17">
        <v>80</v>
      </c>
      <c r="D28" s="34">
        <f t="shared" si="1"/>
        <v>0.18666666666666668</v>
      </c>
      <c r="E28" s="29">
        <f t="shared" si="1"/>
        <v>0.18670886075949367</v>
      </c>
      <c r="F28" s="29">
        <f t="shared" si="1"/>
        <v>0.12652068126520682</v>
      </c>
      <c r="G28" s="29">
        <f t="shared" si="1"/>
        <v>0.09226190476190477</v>
      </c>
      <c r="H28" s="29">
        <f t="shared" si="1"/>
        <v>0.10738255033557047</v>
      </c>
      <c r="I28" s="35">
        <f t="shared" si="1"/>
        <v>0.046511627906976744</v>
      </c>
    </row>
    <row r="29" spans="2:9" ht="15">
      <c r="B29" s="19" t="s">
        <v>1</v>
      </c>
      <c r="C29" s="17">
        <v>90</v>
      </c>
      <c r="D29" s="34">
        <f t="shared" si="1"/>
        <v>0.29333333333333333</v>
      </c>
      <c r="E29" s="29">
        <f t="shared" si="1"/>
        <v>0.21518987341772153</v>
      </c>
      <c r="F29" s="29">
        <f t="shared" si="1"/>
        <v>0.22627737226277372</v>
      </c>
      <c r="G29" s="29">
        <f t="shared" si="1"/>
        <v>0.2261904761904762</v>
      </c>
      <c r="H29" s="29">
        <f t="shared" si="1"/>
        <v>0.1610738255033557</v>
      </c>
      <c r="I29" s="35">
        <f t="shared" si="1"/>
        <v>0.13953488372093023</v>
      </c>
    </row>
    <row r="30" spans="3:9" ht="12.75">
      <c r="C30" s="17">
        <v>100</v>
      </c>
      <c r="D30" s="34">
        <f t="shared" si="1"/>
        <v>0.18666666666666668</v>
      </c>
      <c r="E30" s="29">
        <f t="shared" si="1"/>
        <v>0.2120253164556962</v>
      </c>
      <c r="F30" s="29">
        <f t="shared" si="1"/>
        <v>0.22141119221411193</v>
      </c>
      <c r="G30" s="29">
        <f t="shared" si="1"/>
        <v>0.3125</v>
      </c>
      <c r="H30" s="29">
        <f t="shared" si="1"/>
        <v>0.2080536912751678</v>
      </c>
      <c r="I30" s="35">
        <f t="shared" si="1"/>
        <v>0.20930232558139536</v>
      </c>
    </row>
    <row r="31" spans="3:9" ht="12.75">
      <c r="C31" s="17">
        <v>110</v>
      </c>
      <c r="D31" s="34">
        <f t="shared" si="1"/>
        <v>0.09333333333333334</v>
      </c>
      <c r="E31" s="29">
        <f t="shared" si="1"/>
        <v>0.13291139240506328</v>
      </c>
      <c r="F31" s="29">
        <f t="shared" si="1"/>
        <v>0.18248175182481752</v>
      </c>
      <c r="G31" s="29">
        <f t="shared" si="1"/>
        <v>0.22916666666666666</v>
      </c>
      <c r="H31" s="29">
        <f t="shared" si="1"/>
        <v>0.1610738255033557</v>
      </c>
      <c r="I31" s="35">
        <f t="shared" si="1"/>
        <v>0.3023255813953488</v>
      </c>
    </row>
    <row r="32" spans="3:9" ht="12.75">
      <c r="C32" s="17">
        <v>120</v>
      </c>
      <c r="D32" s="34">
        <f t="shared" si="1"/>
        <v>0.02666666666666667</v>
      </c>
      <c r="E32" s="29">
        <f t="shared" si="1"/>
        <v>0.06645569620253164</v>
      </c>
      <c r="F32" s="29">
        <f t="shared" si="1"/>
        <v>0.09975669099756691</v>
      </c>
      <c r="G32" s="29">
        <f t="shared" si="1"/>
        <v>0.09821428571428571</v>
      </c>
      <c r="H32" s="29">
        <f t="shared" si="1"/>
        <v>0.11409395973154363</v>
      </c>
      <c r="I32" s="35">
        <f t="shared" si="1"/>
        <v>0.16279069767441862</v>
      </c>
    </row>
    <row r="33" spans="3:9" ht="12.75">
      <c r="C33" s="17">
        <v>130</v>
      </c>
      <c r="D33" s="34">
        <f t="shared" si="1"/>
        <v>0.02666666666666667</v>
      </c>
      <c r="E33" s="29">
        <f t="shared" si="1"/>
        <v>0.022151898734177215</v>
      </c>
      <c r="F33" s="29">
        <f t="shared" si="1"/>
        <v>0.046228710462287104</v>
      </c>
      <c r="G33" s="29">
        <f t="shared" si="1"/>
        <v>0.020833333333333332</v>
      </c>
      <c r="H33" s="29">
        <f t="shared" si="1"/>
        <v>0.06711409395973154</v>
      </c>
      <c r="I33" s="35">
        <f t="shared" si="1"/>
        <v>0.046511627906976744</v>
      </c>
    </row>
    <row r="34" spans="3:9" ht="12.75">
      <c r="C34" s="17">
        <v>140</v>
      </c>
      <c r="D34" s="34">
        <f t="shared" si="1"/>
        <v>0.013333333333333334</v>
      </c>
      <c r="E34" s="29">
        <f t="shared" si="1"/>
        <v>0.006329113924050633</v>
      </c>
      <c r="F34" s="29">
        <f t="shared" si="1"/>
        <v>0.004866180048661801</v>
      </c>
      <c r="G34" s="29">
        <f t="shared" si="1"/>
        <v>0.002976190476190476</v>
      </c>
      <c r="H34" s="29">
        <f t="shared" si="1"/>
        <v>0.026845637583892617</v>
      </c>
      <c r="I34" s="35">
        <f t="shared" si="1"/>
        <v>0.046511627906976744</v>
      </c>
    </row>
    <row r="35" spans="3:9" ht="12.75">
      <c r="C35" s="18">
        <v>150</v>
      </c>
      <c r="D35" s="36">
        <f t="shared" si="1"/>
        <v>0</v>
      </c>
      <c r="E35" s="37">
        <f t="shared" si="1"/>
        <v>0.0031645569620253164</v>
      </c>
      <c r="F35" s="37">
        <f t="shared" si="1"/>
        <v>0.0024330900243309003</v>
      </c>
      <c r="G35" s="37">
        <f t="shared" si="1"/>
        <v>0.002976190476190476</v>
      </c>
      <c r="H35" s="37">
        <f t="shared" si="1"/>
        <v>0.013422818791946308</v>
      </c>
      <c r="I35" s="38">
        <f t="shared" si="1"/>
        <v>0.046511627906976744</v>
      </c>
    </row>
    <row r="36" spans="4:9" ht="12.75">
      <c r="D36" s="30"/>
      <c r="E36" s="30"/>
      <c r="F36" s="30"/>
      <c r="G36" s="30"/>
      <c r="H36" s="30"/>
      <c r="I36" s="30"/>
    </row>
    <row r="58" ht="18">
      <c r="C58" s="28" t="s">
        <v>7</v>
      </c>
    </row>
    <row r="60" spans="6:7" ht="15">
      <c r="F60" s="70" t="s">
        <v>0</v>
      </c>
      <c r="G60" s="71"/>
    </row>
    <row r="61" spans="3:10" ht="12.75">
      <c r="C61" s="11"/>
      <c r="D61" s="20">
        <v>41</v>
      </c>
      <c r="E61" s="15">
        <v>42</v>
      </c>
      <c r="F61" s="15">
        <v>43</v>
      </c>
      <c r="G61" s="15">
        <v>44</v>
      </c>
      <c r="H61" s="15">
        <v>45</v>
      </c>
      <c r="I61" s="16">
        <v>46</v>
      </c>
      <c r="J61" s="43" t="s">
        <v>10</v>
      </c>
    </row>
    <row r="62" spans="3:10" ht="12.75">
      <c r="C62" s="21">
        <v>50</v>
      </c>
      <c r="D62" s="8">
        <v>1</v>
      </c>
      <c r="E62" s="6">
        <v>5</v>
      </c>
      <c r="F62" s="6">
        <v>3</v>
      </c>
      <c r="G62" s="6">
        <v>1</v>
      </c>
      <c r="H62" s="6">
        <v>3</v>
      </c>
      <c r="I62" s="7">
        <v>0</v>
      </c>
      <c r="J62" s="12">
        <f>SUM(D62:I62)</f>
        <v>13</v>
      </c>
    </row>
    <row r="63" spans="3:10" ht="12.75">
      <c r="C63" s="17">
        <v>60</v>
      </c>
      <c r="D63" s="9">
        <v>4</v>
      </c>
      <c r="E63" s="2">
        <v>14</v>
      </c>
      <c r="F63" s="2">
        <v>11</v>
      </c>
      <c r="G63" s="2">
        <v>1</v>
      </c>
      <c r="H63" s="2">
        <v>5</v>
      </c>
      <c r="I63" s="3">
        <v>0</v>
      </c>
      <c r="J63" s="12">
        <f aca="true" t="shared" si="2" ref="J63:J72">SUM(D63:I63)</f>
        <v>35</v>
      </c>
    </row>
    <row r="64" spans="3:10" ht="12.75">
      <c r="C64" s="17">
        <v>70</v>
      </c>
      <c r="D64" s="9">
        <v>8</v>
      </c>
      <c r="E64" s="2">
        <v>30</v>
      </c>
      <c r="F64" s="2">
        <v>23</v>
      </c>
      <c r="G64" s="2">
        <v>3</v>
      </c>
      <c r="H64" s="2">
        <v>13</v>
      </c>
      <c r="I64" s="3">
        <v>0</v>
      </c>
      <c r="J64" s="12">
        <f t="shared" si="2"/>
        <v>77</v>
      </c>
    </row>
    <row r="65" spans="3:10" ht="12.75">
      <c r="C65" s="17">
        <v>80</v>
      </c>
      <c r="D65" s="9">
        <v>14</v>
      </c>
      <c r="E65" s="2">
        <v>59</v>
      </c>
      <c r="F65" s="2">
        <v>52</v>
      </c>
      <c r="G65" s="2">
        <v>31</v>
      </c>
      <c r="H65" s="2">
        <v>16</v>
      </c>
      <c r="I65" s="3">
        <v>2</v>
      </c>
      <c r="J65" s="12">
        <f t="shared" si="2"/>
        <v>174</v>
      </c>
    </row>
    <row r="66" spans="2:10" ht="15">
      <c r="B66" s="19" t="s">
        <v>1</v>
      </c>
      <c r="C66" s="17">
        <v>90</v>
      </c>
      <c r="D66" s="9">
        <v>22</v>
      </c>
      <c r="E66" s="2">
        <v>68</v>
      </c>
      <c r="F66" s="2">
        <v>93</v>
      </c>
      <c r="G66" s="2">
        <v>76</v>
      </c>
      <c r="H66" s="2">
        <v>24</v>
      </c>
      <c r="I66" s="3">
        <v>6</v>
      </c>
      <c r="J66" s="12">
        <f t="shared" si="2"/>
        <v>289</v>
      </c>
    </row>
    <row r="67" spans="3:10" ht="12.75">
      <c r="C67" s="17">
        <v>100</v>
      </c>
      <c r="D67" s="9">
        <v>14</v>
      </c>
      <c r="E67" s="2">
        <v>67</v>
      </c>
      <c r="F67" s="2">
        <v>91</v>
      </c>
      <c r="G67" s="2">
        <v>105</v>
      </c>
      <c r="H67" s="2">
        <v>31</v>
      </c>
      <c r="I67" s="3">
        <v>9</v>
      </c>
      <c r="J67" s="12">
        <f t="shared" si="2"/>
        <v>317</v>
      </c>
    </row>
    <row r="68" spans="3:10" ht="12.75">
      <c r="C68" s="17">
        <v>110</v>
      </c>
      <c r="D68" s="9">
        <v>7</v>
      </c>
      <c r="E68" s="2">
        <v>42</v>
      </c>
      <c r="F68" s="2">
        <v>75</v>
      </c>
      <c r="G68" s="2">
        <v>77</v>
      </c>
      <c r="H68" s="2">
        <v>24</v>
      </c>
      <c r="I68" s="3">
        <v>13</v>
      </c>
      <c r="J68" s="12">
        <f t="shared" si="2"/>
        <v>238</v>
      </c>
    </row>
    <row r="69" spans="3:10" ht="12.75">
      <c r="C69" s="17">
        <v>120</v>
      </c>
      <c r="D69" s="9">
        <v>2</v>
      </c>
      <c r="E69" s="2">
        <v>21</v>
      </c>
      <c r="F69" s="2">
        <v>41</v>
      </c>
      <c r="G69" s="2">
        <v>33</v>
      </c>
      <c r="H69" s="2">
        <v>17</v>
      </c>
      <c r="I69" s="3">
        <v>7</v>
      </c>
      <c r="J69" s="12">
        <f t="shared" si="2"/>
        <v>121</v>
      </c>
    </row>
    <row r="70" spans="3:10" ht="12.75">
      <c r="C70" s="17">
        <v>130</v>
      </c>
      <c r="D70" s="9">
        <v>2</v>
      </c>
      <c r="E70" s="2">
        <v>7</v>
      </c>
      <c r="F70" s="2">
        <v>19</v>
      </c>
      <c r="G70" s="2">
        <v>7</v>
      </c>
      <c r="H70" s="2">
        <v>10</v>
      </c>
      <c r="I70" s="3">
        <v>2</v>
      </c>
      <c r="J70" s="12">
        <f t="shared" si="2"/>
        <v>47</v>
      </c>
    </row>
    <row r="71" spans="3:10" ht="12.75">
      <c r="C71" s="17">
        <v>140</v>
      </c>
      <c r="D71" s="9">
        <v>1</v>
      </c>
      <c r="E71" s="2">
        <v>2</v>
      </c>
      <c r="F71" s="2">
        <v>2</v>
      </c>
      <c r="G71" s="2">
        <v>1</v>
      </c>
      <c r="H71" s="2">
        <v>4</v>
      </c>
      <c r="I71" s="3">
        <v>2</v>
      </c>
      <c r="J71" s="12">
        <f t="shared" si="2"/>
        <v>12</v>
      </c>
    </row>
    <row r="72" spans="3:10" ht="12.75">
      <c r="C72" s="39">
        <v>150</v>
      </c>
      <c r="D72" s="40">
        <v>0</v>
      </c>
      <c r="E72" s="41">
        <v>1</v>
      </c>
      <c r="F72" s="41">
        <v>1</v>
      </c>
      <c r="G72" s="41">
        <v>1</v>
      </c>
      <c r="H72" s="41">
        <v>2</v>
      </c>
      <c r="I72" s="42">
        <v>2</v>
      </c>
      <c r="J72" s="12">
        <f t="shared" si="2"/>
        <v>7</v>
      </c>
    </row>
    <row r="73" spans="3:10" ht="12.75">
      <c r="C73" s="43" t="s">
        <v>10</v>
      </c>
      <c r="D73" s="13">
        <f aca="true" t="shared" si="3" ref="D73:J73">SUM(D62:D72)</f>
        <v>75</v>
      </c>
      <c r="E73" s="13">
        <f t="shared" si="3"/>
        <v>316</v>
      </c>
      <c r="F73" s="13">
        <f t="shared" si="3"/>
        <v>411</v>
      </c>
      <c r="G73" s="13">
        <f t="shared" si="3"/>
        <v>336</v>
      </c>
      <c r="H73" s="13">
        <f t="shared" si="3"/>
        <v>149</v>
      </c>
      <c r="I73" s="13">
        <f t="shared" si="3"/>
        <v>43</v>
      </c>
      <c r="J73" s="44">
        <f t="shared" si="3"/>
        <v>1330</v>
      </c>
    </row>
    <row r="75" spans="3:7" ht="12.75">
      <c r="C75" s="67" t="s">
        <v>8</v>
      </c>
      <c r="D75" s="67"/>
      <c r="E75" s="67" t="s">
        <v>11</v>
      </c>
      <c r="F75" s="67"/>
      <c r="G75" s="67">
        <f>SUMPRODUCT(D61:I61,D73:I73)/$J$73</f>
        <v>43.22330827067669</v>
      </c>
    </row>
    <row r="76" spans="3:7" ht="12.75">
      <c r="C76" s="67" t="s">
        <v>9</v>
      </c>
      <c r="D76" s="67"/>
      <c r="E76" s="67" t="s">
        <v>12</v>
      </c>
      <c r="F76" s="67"/>
      <c r="G76" s="67">
        <f>SUMPRODUCT(J62:J72,C62:C72)/$J$73</f>
        <v>97.22556390977444</v>
      </c>
    </row>
    <row r="78" spans="2:13" ht="12.75">
      <c r="B78" s="72" t="s">
        <v>13</v>
      </c>
      <c r="C78" s="73"/>
      <c r="D78" s="14">
        <v>41</v>
      </c>
      <c r="E78" s="15">
        <v>42</v>
      </c>
      <c r="F78" s="15">
        <v>43</v>
      </c>
      <c r="G78" s="15">
        <v>44</v>
      </c>
      <c r="H78" s="15">
        <v>45</v>
      </c>
      <c r="I78" s="16">
        <v>46</v>
      </c>
      <c r="J78" s="11" t="s">
        <v>10</v>
      </c>
      <c r="L78" s="66" t="s">
        <v>17</v>
      </c>
      <c r="M78" s="64"/>
    </row>
    <row r="79" spans="3:13" ht="12.75">
      <c r="C79" s="21">
        <v>50</v>
      </c>
      <c r="D79" s="45">
        <f aca="true" t="shared" si="4" ref="D79:I79">((D$78-$G$75)*($C79-$G$76))*D62</f>
        <v>104.99698682797208</v>
      </c>
      <c r="E79" s="46">
        <f t="shared" si="4"/>
        <v>288.8571145909882</v>
      </c>
      <c r="F79" s="46">
        <f t="shared" si="4"/>
        <v>31.637577025269607</v>
      </c>
      <c r="G79" s="46">
        <f t="shared" si="4"/>
        <v>-36.679704901351236</v>
      </c>
      <c r="H79" s="46">
        <f t="shared" si="4"/>
        <v>-251.715806433377</v>
      </c>
      <c r="I79" s="47">
        <f t="shared" si="4"/>
        <v>0</v>
      </c>
      <c r="J79" s="61">
        <f>SUM(D79:I79)</f>
        <v>137.09616710950166</v>
      </c>
      <c r="L79" s="65">
        <f>($C79-$G$76)*($C79-$G$76)</f>
        <v>2230.2538865961897</v>
      </c>
      <c r="M79" s="1"/>
    </row>
    <row r="80" spans="3:13" ht="12.75">
      <c r="C80" s="17">
        <v>60</v>
      </c>
      <c r="D80" s="48">
        <f aca="true" t="shared" si="5" ref="D80:I89">((D$78-$G$75)*($C80-$G$76))*D63</f>
        <v>331.05561648482075</v>
      </c>
      <c r="E80" s="49">
        <f t="shared" si="5"/>
        <v>637.5367629600304</v>
      </c>
      <c r="F80" s="49">
        <f t="shared" si="5"/>
        <v>91.4405393182194</v>
      </c>
      <c r="G80" s="49">
        <f t="shared" si="5"/>
        <v>-28.91278760811813</v>
      </c>
      <c r="H80" s="49">
        <f t="shared" si="5"/>
        <v>-330.6917575894628</v>
      </c>
      <c r="I80" s="50">
        <f t="shared" si="5"/>
        <v>0</v>
      </c>
      <c r="J80" s="62">
        <f aca="true" t="shared" si="6" ref="J80:J89">SUM(D80:I80)</f>
        <v>700.4283735654896</v>
      </c>
      <c r="L80" s="54">
        <f aca="true" t="shared" si="7" ref="L80:L89">($C80-$G$76)*($C80-$G$76)</f>
        <v>1385.742608400701</v>
      </c>
      <c r="M80" s="1"/>
    </row>
    <row r="81" spans="3:13" ht="12.75">
      <c r="C81" s="17">
        <v>70</v>
      </c>
      <c r="D81" s="48">
        <f t="shared" si="5"/>
        <v>484.2465713155063</v>
      </c>
      <c r="E81" s="49">
        <f t="shared" si="5"/>
        <v>999.1577251399154</v>
      </c>
      <c r="F81" s="49">
        <f t="shared" si="5"/>
        <v>139.83295268245655</v>
      </c>
      <c r="G81" s="49">
        <f t="shared" si="5"/>
        <v>-63.43761094465507</v>
      </c>
      <c r="H81" s="49">
        <f t="shared" si="5"/>
        <v>-628.828644920573</v>
      </c>
      <c r="I81" s="50">
        <f t="shared" si="5"/>
        <v>0</v>
      </c>
      <c r="J81" s="62">
        <f t="shared" si="6"/>
        <v>930.9709932726503</v>
      </c>
      <c r="L81" s="54">
        <f t="shared" si="7"/>
        <v>741.2313302052123</v>
      </c>
      <c r="M81" s="1"/>
    </row>
    <row r="82" spans="3:13" ht="12.75">
      <c r="C82" s="17">
        <v>80</v>
      </c>
      <c r="D82" s="48">
        <f t="shared" si="5"/>
        <v>536.1683419073995</v>
      </c>
      <c r="E82" s="49">
        <f t="shared" si="5"/>
        <v>1243.2583130759203</v>
      </c>
      <c r="F82" s="49">
        <f t="shared" si="5"/>
        <v>200.02376618237108</v>
      </c>
      <c r="G82" s="49">
        <f t="shared" si="5"/>
        <v>-414.74754367120937</v>
      </c>
      <c r="H82" s="49">
        <f t="shared" si="5"/>
        <v>-489.67227090282165</v>
      </c>
      <c r="I82" s="50">
        <f t="shared" si="5"/>
        <v>-95.66016168240158</v>
      </c>
      <c r="J82" s="62">
        <f t="shared" si="6"/>
        <v>979.3704449092581</v>
      </c>
      <c r="L82" s="54">
        <f t="shared" si="7"/>
        <v>296.7200520097236</v>
      </c>
      <c r="M82" s="1"/>
    </row>
    <row r="83" spans="3:13" ht="12.75">
      <c r="C83" s="17">
        <v>90</v>
      </c>
      <c r="D83" s="48">
        <f t="shared" si="5"/>
        <v>353.42243201989896</v>
      </c>
      <c r="E83" s="49">
        <f t="shared" si="5"/>
        <v>601.0582621968443</v>
      </c>
      <c r="F83" s="49">
        <f t="shared" si="5"/>
        <v>150.05812086607338</v>
      </c>
      <c r="G83" s="49">
        <f t="shared" si="5"/>
        <v>-426.51471535982944</v>
      </c>
      <c r="H83" s="49">
        <f t="shared" si="5"/>
        <v>-308.10239131663786</v>
      </c>
      <c r="I83" s="50">
        <f t="shared" si="5"/>
        <v>-120.3789812878061</v>
      </c>
      <c r="J83" s="62">
        <f t="shared" si="6"/>
        <v>249.54272711854327</v>
      </c>
      <c r="L83" s="54">
        <f t="shared" si="7"/>
        <v>52.20877381423484</v>
      </c>
      <c r="M83" s="1"/>
    </row>
    <row r="84" spans="3:13" ht="12.75">
      <c r="C84" s="17">
        <v>100</v>
      </c>
      <c r="D84" s="48">
        <f t="shared" si="5"/>
        <v>-86.3579738820735</v>
      </c>
      <c r="E84" s="49">
        <f t="shared" si="5"/>
        <v>-227.3973712476676</v>
      </c>
      <c r="F84" s="49">
        <f t="shared" si="5"/>
        <v>-56.3794618124252</v>
      </c>
      <c r="G84" s="49">
        <f t="shared" si="5"/>
        <v>226.26256430550126</v>
      </c>
      <c r="H84" s="49">
        <f t="shared" si="5"/>
        <v>152.80884730623572</v>
      </c>
      <c r="I84" s="50">
        <f t="shared" si="5"/>
        <v>69.33378370738883</v>
      </c>
      <c r="J84" s="62">
        <f t="shared" si="6"/>
        <v>78.27038837695953</v>
      </c>
      <c r="L84" s="54">
        <f t="shared" si="7"/>
        <v>7.697495618746111</v>
      </c>
      <c r="M84" s="1"/>
    </row>
    <row r="85" spans="3:13" ht="12.75">
      <c r="C85" s="17">
        <v>110</v>
      </c>
      <c r="D85" s="48">
        <f t="shared" si="5"/>
        <v>-198.81056588840502</v>
      </c>
      <c r="E85" s="49">
        <f t="shared" si="5"/>
        <v>-656.3370795409563</v>
      </c>
      <c r="F85" s="49">
        <f t="shared" si="5"/>
        <v>-213.94779241336195</v>
      </c>
      <c r="G85" s="49">
        <f t="shared" si="5"/>
        <v>763.9785120696502</v>
      </c>
      <c r="H85" s="49">
        <f t="shared" si="5"/>
        <v>544.7096387585511</v>
      </c>
      <c r="I85" s="50">
        <f t="shared" si="5"/>
        <v>461.1187235004809</v>
      </c>
      <c r="J85" s="62">
        <f t="shared" si="6"/>
        <v>700.711436485959</v>
      </c>
      <c r="L85" s="54">
        <f t="shared" si="7"/>
        <v>163.18621742325738</v>
      </c>
      <c r="M85" s="1"/>
    </row>
    <row r="86" spans="3:13" ht="12.75">
      <c r="C86" s="17">
        <v>120</v>
      </c>
      <c r="D86" s="48">
        <f t="shared" si="5"/>
        <v>-101.26918423879236</v>
      </c>
      <c r="E86" s="49">
        <f t="shared" si="5"/>
        <v>-585.063276612583</v>
      </c>
      <c r="F86" s="49">
        <f t="shared" si="5"/>
        <v>-208.51451749674715</v>
      </c>
      <c r="G86" s="49">
        <f t="shared" si="5"/>
        <v>583.7276329922568</v>
      </c>
      <c r="H86" s="49">
        <f t="shared" si="5"/>
        <v>687.8735881056033</v>
      </c>
      <c r="I86" s="50">
        <f t="shared" si="5"/>
        <v>442.6631183221215</v>
      </c>
      <c r="J86" s="62">
        <f t="shared" si="6"/>
        <v>819.417361071859</v>
      </c>
      <c r="L86" s="54">
        <f t="shared" si="7"/>
        <v>518.6749392277686</v>
      </c>
      <c r="M86" s="1"/>
    </row>
    <row r="87" spans="3:13" ht="12.75">
      <c r="C87" s="17">
        <v>130</v>
      </c>
      <c r="D87" s="48">
        <f t="shared" si="5"/>
        <v>-145.73534965232614</v>
      </c>
      <c r="E87" s="49">
        <f t="shared" si="5"/>
        <v>-280.6526711515626</v>
      </c>
      <c r="F87" s="49">
        <f t="shared" si="5"/>
        <v>-139.05725026852699</v>
      </c>
      <c r="G87" s="49">
        <f t="shared" si="5"/>
        <v>178.18943411159532</v>
      </c>
      <c r="H87" s="49">
        <f t="shared" si="5"/>
        <v>582.3006953473918</v>
      </c>
      <c r="I87" s="50">
        <f t="shared" si="5"/>
        <v>182.0090112499295</v>
      </c>
      <c r="J87" s="62">
        <f t="shared" si="6"/>
        <v>377.05386963650085</v>
      </c>
      <c r="L87" s="54">
        <f t="shared" si="7"/>
        <v>1074.1636610322798</v>
      </c>
      <c r="M87" s="1"/>
    </row>
    <row r="88" spans="3:13" ht="12.75">
      <c r="C88" s="17">
        <v>140</v>
      </c>
      <c r="D88" s="48">
        <f t="shared" si="5"/>
        <v>-95.10075753292996</v>
      </c>
      <c r="E88" s="49">
        <f t="shared" si="5"/>
        <v>-104.65264288540881</v>
      </c>
      <c r="F88" s="49">
        <f t="shared" si="5"/>
        <v>-19.10377070495768</v>
      </c>
      <c r="G88" s="49">
        <f t="shared" si="5"/>
        <v>33.22255073774672</v>
      </c>
      <c r="H88" s="49">
        <f t="shared" si="5"/>
        <v>303.9879473118892</v>
      </c>
      <c r="I88" s="50">
        <f t="shared" si="5"/>
        <v>237.5428458363957</v>
      </c>
      <c r="J88" s="62">
        <f t="shared" si="6"/>
        <v>355.8961727627352</v>
      </c>
      <c r="L88" s="54">
        <f t="shared" si="7"/>
        <v>1829.6523828367913</v>
      </c>
      <c r="M88" s="1"/>
    </row>
    <row r="89" spans="3:13" ht="12.75">
      <c r="C89" s="18">
        <v>150</v>
      </c>
      <c r="D89" s="51">
        <f t="shared" si="5"/>
        <v>0</v>
      </c>
      <c r="E89" s="52">
        <f t="shared" si="5"/>
        <v>-64.55940414947129</v>
      </c>
      <c r="F89" s="52">
        <f t="shared" si="5"/>
        <v>-11.784968059245733</v>
      </c>
      <c r="G89" s="52">
        <f t="shared" si="5"/>
        <v>40.98946803097983</v>
      </c>
      <c r="H89" s="52">
        <f t="shared" si="5"/>
        <v>187.5278082424108</v>
      </c>
      <c r="I89" s="53">
        <f t="shared" si="5"/>
        <v>293.0766804228619</v>
      </c>
      <c r="J89" s="63">
        <f t="shared" si="6"/>
        <v>445.2495844875355</v>
      </c>
      <c r="L89" s="55">
        <f t="shared" si="7"/>
        <v>2785.1411046413023</v>
      </c>
      <c r="M89" s="1"/>
    </row>
    <row r="90" spans="3:10" ht="12.75">
      <c r="C90" s="11" t="s">
        <v>10</v>
      </c>
      <c r="D90" s="58">
        <f>SUM(D79:D89)</f>
        <v>1182.6161173610703</v>
      </c>
      <c r="E90" s="59">
        <f aca="true" t="shared" si="8" ref="E90:J90">SUM(E79:E89)</f>
        <v>1851.2057323760491</v>
      </c>
      <c r="F90" s="59">
        <f t="shared" si="8"/>
        <v>-35.79480468087475</v>
      </c>
      <c r="G90" s="59">
        <f t="shared" si="8"/>
        <v>856.0777997625668</v>
      </c>
      <c r="H90" s="59">
        <f t="shared" si="8"/>
        <v>450.19765390920963</v>
      </c>
      <c r="I90" s="60">
        <f t="shared" si="8"/>
        <v>1469.7050200689705</v>
      </c>
      <c r="J90" s="57">
        <f t="shared" si="8"/>
        <v>5774.007518796992</v>
      </c>
    </row>
    <row r="91" spans="4:10" ht="12.75">
      <c r="D91" s="22"/>
      <c r="E91" s="22"/>
      <c r="F91" s="22"/>
      <c r="G91" s="22"/>
      <c r="H91" s="22"/>
      <c r="I91" s="22"/>
      <c r="J91" s="22"/>
    </row>
    <row r="92" spans="2:10" ht="12.75">
      <c r="B92" s="74" t="s">
        <v>16</v>
      </c>
      <c r="C92" s="75"/>
      <c r="D92" s="56">
        <f aca="true" t="shared" si="9" ref="D92:I92">(D$78-$G$75)*(D$78-$G$75)</f>
        <v>4.943099666459371</v>
      </c>
      <c r="E92" s="23">
        <f t="shared" si="9"/>
        <v>1.4964831251059922</v>
      </c>
      <c r="F92" s="23">
        <f t="shared" si="9"/>
        <v>0.049866583752613554</v>
      </c>
      <c r="G92" s="23">
        <f t="shared" si="9"/>
        <v>0.6032500423992349</v>
      </c>
      <c r="H92" s="23">
        <f t="shared" si="9"/>
        <v>3.156633501045856</v>
      </c>
      <c r="I92" s="24">
        <f t="shared" si="9"/>
        <v>7.710016959692478</v>
      </c>
      <c r="J92" s="22"/>
    </row>
    <row r="94" spans="3:4" ht="12.75">
      <c r="C94" s="67" t="s">
        <v>14</v>
      </c>
      <c r="D94" s="67">
        <f>SUMPRODUCT(D92:I92,D73:I73)</f>
        <v>1868.6774436090227</v>
      </c>
    </row>
    <row r="95" spans="3:4" ht="12.75">
      <c r="C95" s="67" t="s">
        <v>15</v>
      </c>
      <c r="D95" s="67">
        <f>SUMPRODUCT(L79:L89,J62:J72)</f>
        <v>397262.3308270677</v>
      </c>
    </row>
    <row r="97" spans="5:7" ht="12.75">
      <c r="E97" s="68"/>
      <c r="F97" s="68"/>
      <c r="G97" s="68"/>
    </row>
    <row r="98" spans="3:7" ht="12.75">
      <c r="C98" s="67" t="s">
        <v>18</v>
      </c>
      <c r="E98" s="68"/>
      <c r="F98" s="69">
        <f>$J$90/(SQRT($D$94*$D$95))</f>
        <v>0.21191977305849988</v>
      </c>
      <c r="G98" s="68"/>
    </row>
    <row r="99" spans="5:7" ht="12.75">
      <c r="E99" s="68"/>
      <c r="F99" s="68"/>
      <c r="G99" s="68"/>
    </row>
  </sheetData>
  <mergeCells count="6">
    <mergeCell ref="F6:G6"/>
    <mergeCell ref="C4:H4"/>
    <mergeCell ref="F23:G23"/>
    <mergeCell ref="F60:G60"/>
    <mergeCell ref="B78:C78"/>
    <mergeCell ref="B92:C92"/>
  </mergeCells>
  <printOptions/>
  <pageMargins left="0.75" right="0.75" top="1" bottom="1" header="0.5" footer="0.5"/>
  <pageSetup horizontalDpi="600" verticalDpi="600" orientation="portrait" paperSize="9" scale="94" r:id="rId2"/>
  <ignoredErrors>
    <ignoredError sqref="D19:I19 J62:J6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VUB use only!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it157</dc:creator>
  <cp:keywords/>
  <dc:description/>
  <cp:lastModifiedBy>it157</cp:lastModifiedBy>
  <dcterms:created xsi:type="dcterms:W3CDTF">2006-02-01T14:55:08Z</dcterms:created>
  <dcterms:modified xsi:type="dcterms:W3CDTF">2006-02-01T16:12:21Z</dcterms:modified>
  <cp:category/>
  <cp:version/>
  <cp:contentType/>
  <cp:contentStatus/>
</cp:coreProperties>
</file>